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ffice\dev\warehouse\officetemplates\cross\cross\en-us\"/>
    </mc:Choice>
  </mc:AlternateContent>
  <bookViews>
    <workbookView xWindow="0" yWindow="0" windowWidth="20490" windowHeight="7425"/>
  </bookViews>
  <sheets>
    <sheet name="Loan Calculator" sheetId="1" r:id="rId1"/>
  </sheets>
  <definedNames>
    <definedName name="CombinedMonthlyPayment">CollegeLoans[[#Totals],[Current Monthly Payment]]</definedName>
    <definedName name="ConsLoanPayback">'Loan Calculator'!$M$22</definedName>
    <definedName name="EstimatedAnnualSalary">'Loan Calculator'!$G$2</definedName>
    <definedName name="EstimatedMonthlySalary">'Loan Calculator'!$M$24</definedName>
    <definedName name="LoanPaybackStart">'Loan Calculator'!$L$2</definedName>
    <definedName name="LoanStartLToday">IF(LoanPaybackStart&lt;TODAY(),TRUE,FALSE)</definedName>
    <definedName name="PercentAboveBelow">IF(CollegeLoans[[#Totals],[Scheduled Payment]]/EstimatedMonthlySalary&gt;=0.08,"above","below")</definedName>
    <definedName name="PercentageOfIncome">"CollegeLoans[[#Totals],[Monthly Payment]]/EstimatedMonthlySalary"</definedName>
    <definedName name="PercentageOfMonthlyIncome">CollegeLoans[[#Totals],[Current Monthly Payment]]/EstimatedMonthlySalary</definedName>
  </definedNames>
  <calcPr calcId="162912"/>
</workbook>
</file>

<file path=xl/calcChain.xml><?xml version="1.0" encoding="utf-8"?>
<calcChain xmlns="http://schemas.openxmlformats.org/spreadsheetml/2006/main">
  <c r="L2" i="1" l="1"/>
  <c r="I15" i="1"/>
  <c r="I16" i="1"/>
  <c r="J15" i="1"/>
  <c r="J16" i="1"/>
  <c r="L15" i="1"/>
  <c r="K15" i="1"/>
  <c r="L16" i="1"/>
  <c r="K16" i="1"/>
  <c r="M15" i="1"/>
  <c r="M16" i="1"/>
  <c r="I17" i="1"/>
  <c r="J17" i="1"/>
  <c r="L17" i="1"/>
  <c r="K17" i="1"/>
  <c r="I18" i="1"/>
  <c r="J18" i="1"/>
  <c r="L18" i="1"/>
  <c r="K18" i="1"/>
  <c r="M18" i="1"/>
  <c r="M17" i="1"/>
  <c r="M24" i="1"/>
  <c r="F20" i="1"/>
  <c r="E20" i="1"/>
  <c r="E19" i="1"/>
  <c r="L14" i="1"/>
  <c r="M14" i="1"/>
  <c r="J14" i="1"/>
  <c r="I14" i="1"/>
  <c r="L13" i="1"/>
  <c r="K13" i="1"/>
  <c r="J13" i="1"/>
  <c r="I13" i="1"/>
  <c r="K14" i="1"/>
  <c r="K20" i="1"/>
  <c r="K19" i="1"/>
  <c r="M22" i="1"/>
  <c r="J19" i="1"/>
  <c r="F8" i="1"/>
  <c r="M13" i="1"/>
  <c r="L19" i="1"/>
  <c r="F7" i="1"/>
  <c r="M8" i="1"/>
  <c r="M7" i="1"/>
  <c r="M20" i="1"/>
  <c r="M19" i="1"/>
</calcChain>
</file>

<file path=xl/sharedStrings.xml><?xml version="1.0" encoding="utf-8"?>
<sst xmlns="http://schemas.openxmlformats.org/spreadsheetml/2006/main" count="31" uniqueCount="31">
  <si>
    <t xml:space="preserve">COLLEGE LOAN </t>
  </si>
  <si>
    <t xml:space="preserve">CALCULATOR </t>
  </si>
  <si>
    <t>Estimated Annual Salary After Graduation</t>
  </si>
  <si>
    <t>Date You'll Begin Paying Back Loans</t>
  </si>
  <si>
    <r>
      <t xml:space="preserve"> It's suggested that your total monthly student loan repayments </t>
    </r>
    <r>
      <rPr>
        <b/>
        <sz val="16"/>
        <color theme="6"/>
        <rFont val="Calibri"/>
        <family val="2"/>
        <scheme val="minor"/>
      </rPr>
      <t>do not exceed 8%</t>
    </r>
    <r>
      <rPr>
        <sz val="16"/>
        <color theme="6"/>
        <rFont val="Calibri"/>
        <family val="2"/>
        <scheme val="minor"/>
      </rPr>
      <t xml:space="preserve"> of your first year annual salary.</t>
    </r>
  </si>
  <si>
    <t>Your combined current monthly payment is:</t>
  </si>
  <si>
    <t>Your combined scheduled monthly payment is:</t>
  </si>
  <si>
    <t>Percentage of current monthly income:</t>
  </si>
  <si>
    <t xml:space="preserve">  Percentage of scheduled monthly income:</t>
  </si>
  <si>
    <t>GENERAL LOAN DETAILS</t>
  </si>
  <si>
    <t>LOAN PAYBACK DATA</t>
  </si>
  <si>
    <t>PAYMENT DETAILS</t>
  </si>
  <si>
    <t>Loan No.</t>
  </si>
  <si>
    <t>Lender</t>
  </si>
  <si>
    <t>Loan Amount</t>
  </si>
  <si>
    <t>Annual
Interest Rate</t>
  </si>
  <si>
    <t>Beginning Date</t>
  </si>
  <si>
    <t>Length (Yrs)</t>
  </si>
  <si>
    <t>Ending Date</t>
  </si>
  <si>
    <t>Current Monthly Payment</t>
  </si>
  <si>
    <t>Total
Interest</t>
  </si>
  <si>
    <t>Scheduled Payment</t>
  </si>
  <si>
    <t>Annual
Payment</t>
  </si>
  <si>
    <t>10998M88</t>
  </si>
  <si>
    <t>Lender 1</t>
  </si>
  <si>
    <t>20987N87</t>
  </si>
  <si>
    <t>Lender 2</t>
  </si>
  <si>
    <t>Totals</t>
  </si>
  <si>
    <t>Averages</t>
  </si>
  <si>
    <t>Total Consolidated Loan Payback:</t>
  </si>
  <si>
    <t>Estimated Monthly Income After Graduation: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</si>
</sst>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quot;$&quot;#,##0.00"/>
    <numFmt numFmtId="165" formatCode="&quot;$&quot;#,##0"/>
  </numFmts>
  <fonts count="17">
    <font>
      <sz val="11"/>
      <color theme="3"/>
      <name val="Calibri"/>
      <family val="2"/>
      <scheme val="minor"/>
    </font>
    <font>
      <sz val="11"/>
      <color theme="1"/>
      <name val="Calibri"/>
      <family val="2"/>
      <scheme val="minor"/>
    </font>
    <font>
      <i/>
      <sz val="12"/>
      <color theme="3"/>
      <name val="Calibri"/>
      <family val="2"/>
      <scheme val="minor"/>
    </font>
    <font>
      <b/>
      <sz val="11"/>
      <color theme="0"/>
      <name val="Calibri"/>
      <family val="2"/>
      <scheme val="major"/>
    </font>
    <font>
      <sz val="11"/>
      <color theme="0"/>
      <name val="Calibri"/>
      <family val="2"/>
      <scheme val="major"/>
    </font>
    <font>
      <b/>
      <sz val="30"/>
      <color theme="3"/>
      <name val="Calibri"/>
      <family val="2"/>
      <scheme val="major"/>
    </font>
    <font>
      <b/>
      <sz val="14"/>
      <color theme="3"/>
      <name val="Calibri"/>
      <family val="2"/>
      <scheme val="minor"/>
    </font>
    <font>
      <b/>
      <sz val="16"/>
      <color theme="3"/>
      <name val="Calibri"/>
      <family val="2"/>
      <scheme val="minor"/>
    </font>
    <font>
      <b/>
      <sz val="34"/>
      <color theme="0"/>
      <name val="Calibri"/>
      <family val="2"/>
      <scheme val="major"/>
    </font>
    <font>
      <b/>
      <sz val="29"/>
      <color theme="0"/>
      <name val="Calibri"/>
      <family val="2"/>
      <scheme val="major"/>
    </font>
    <font>
      <sz val="16"/>
      <color theme="6"/>
      <name val="Calibri"/>
      <family val="2"/>
      <scheme val="minor"/>
    </font>
    <font>
      <b/>
      <sz val="16"/>
      <color theme="6"/>
      <name val="Calibri"/>
      <family val="2"/>
      <scheme val="minor"/>
    </font>
    <font>
      <b/>
      <sz val="17"/>
      <color theme="3"/>
      <name val="Calibri"/>
      <family val="2"/>
      <scheme val="minor"/>
    </font>
    <font>
      <b/>
      <sz val="14"/>
      <color theme="6"/>
      <name val="Calibri"/>
      <family val="2"/>
      <scheme val="minor"/>
    </font>
    <font>
      <b/>
      <sz val="39"/>
      <color theme="6"/>
      <name val="Calibri"/>
      <family val="2"/>
      <scheme val="major"/>
    </font>
    <font>
      <sz val="11"/>
      <color theme="3"/>
      <name val="Calibri"/>
      <family val="2"/>
      <scheme val="minor"/>
    </font>
    <font>
      <b/>
      <sz val="18"/>
      <color theme="0"/>
      <name val="Calibri"/>
      <family val="2"/>
      <scheme val="major"/>
    </font>
  </fonts>
  <fills count="4">
    <fill>
      <patternFill patternType="none"/>
    </fill>
    <fill>
      <patternFill patternType="gray125"/>
    </fill>
    <fill>
      <patternFill patternType="solid">
        <fgColor theme="4"/>
        <bgColor indexed="64"/>
      </patternFill>
    </fill>
    <fill>
      <patternFill patternType="solid">
        <fgColor theme="6"/>
        <bgColor indexed="64"/>
      </patternFill>
    </fill>
  </fills>
  <borders count="4">
    <border>
      <left/>
      <right/>
      <top/>
      <bottom/>
      <diagonal/>
    </border>
    <border>
      <left/>
      <right/>
      <top/>
      <bottom style="dotted">
        <color theme="3" tint="0.39994506668294322"/>
      </bottom>
      <diagonal/>
    </border>
    <border>
      <left/>
      <right style="thick">
        <color theme="0"/>
      </right>
      <top/>
      <bottom/>
      <diagonal/>
    </border>
    <border>
      <left style="thick">
        <color theme="0"/>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2" borderId="0" applyNumberForma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cellStyleXfs>
  <cellXfs count="68">
    <xf numFmtId="0" fontId="0" fillId="0" borderId="0" xfId="0"/>
    <xf numFmtId="0" fontId="0"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left"/>
    </xf>
    <xf numFmtId="0" fontId="0" fillId="0" borderId="0" xfId="0" applyNumberFormat="1" applyFont="1" applyFill="1" applyBorder="1" applyAlignment="1">
      <alignment horizontal="left" indent="1"/>
    </xf>
    <xf numFmtId="164" fontId="0" fillId="0" borderId="0" xfId="1" applyNumberFormat="1" applyFont="1" applyFill="1" applyBorder="1" applyAlignment="1">
      <alignment horizontal="right" indent="2"/>
    </xf>
    <xf numFmtId="164" fontId="0" fillId="0" borderId="0" xfId="1" applyNumberFormat="1" applyFont="1" applyFill="1" applyBorder="1" applyAlignment="1">
      <alignment horizontal="right" indent="3"/>
    </xf>
    <xf numFmtId="164" fontId="0" fillId="0" borderId="0" xfId="1" applyNumberFormat="1" applyFont="1" applyFill="1" applyBorder="1" applyAlignment="1">
      <alignment horizontal="right" indent="4"/>
    </xf>
    <xf numFmtId="0" fontId="0" fillId="0" borderId="0" xfId="0" applyFill="1"/>
    <xf numFmtId="14" fontId="5" fillId="0" borderId="0" xfId="0" applyNumberFormat="1" applyFont="1" applyFill="1" applyBorder="1" applyAlignment="1">
      <alignment vertical="top"/>
    </xf>
    <xf numFmtId="164" fontId="6" fillId="0" borderId="0" xfId="0" applyNumberFormat="1" applyFont="1" applyFill="1" applyAlignment="1"/>
    <xf numFmtId="0" fontId="0" fillId="0" borderId="0" xfId="0" applyFill="1" applyAlignment="1">
      <alignment vertical="top"/>
    </xf>
    <xf numFmtId="10" fontId="6" fillId="0" borderId="0" xfId="2" applyNumberFormat="1" applyFont="1" applyFill="1" applyAlignment="1">
      <alignment vertical="top"/>
    </xf>
    <xf numFmtId="0" fontId="7" fillId="0" borderId="0" xfId="4" applyFont="1" applyFill="1" applyAlignment="1">
      <alignment vertical="center"/>
    </xf>
    <xf numFmtId="0" fontId="2" fillId="0" borderId="0" xfId="0" applyFont="1" applyFill="1" applyAlignment="1">
      <alignment wrapText="1"/>
    </xf>
    <xf numFmtId="9" fontId="0" fillId="0" borderId="0" xfId="2" applyFont="1" applyFill="1"/>
    <xf numFmtId="0" fontId="10" fillId="0" borderId="0" xfId="0" applyFont="1" applyFill="1" applyAlignment="1">
      <alignment vertical="center"/>
    </xf>
    <xf numFmtId="0" fontId="0" fillId="0" borderId="1" xfId="0" applyFill="1" applyBorder="1"/>
    <xf numFmtId="0" fontId="12" fillId="0" borderId="1" xfId="4" applyFill="1" applyBorder="1" applyAlignment="1">
      <alignment horizontal="right"/>
    </xf>
    <xf numFmtId="0" fontId="12" fillId="0" borderId="1" xfId="4" applyFill="1" applyBorder="1" applyAlignment="1">
      <alignment horizontal="center"/>
    </xf>
    <xf numFmtId="0" fontId="6" fillId="0" borderId="0" xfId="6" applyFill="1" applyAlignment="1">
      <alignment horizontal="left" vertical="top"/>
    </xf>
    <xf numFmtId="0" fontId="6" fillId="0" borderId="0" xfId="6" applyFill="1" applyAlignment="1">
      <alignment horizontal="left"/>
    </xf>
    <xf numFmtId="0" fontId="6" fillId="0" borderId="0" xfId="6" applyFill="1" applyAlignment="1">
      <alignment horizontal="left" indent="3"/>
    </xf>
    <xf numFmtId="0" fontId="6" fillId="0" borderId="0" xfId="6" applyFill="1" applyAlignment="1">
      <alignment horizontal="left" vertical="top" indent="2"/>
    </xf>
    <xf numFmtId="0" fontId="0" fillId="0" borderId="0" xfId="0" applyFill="1" applyBorder="1"/>
    <xf numFmtId="0" fontId="12" fillId="0" borderId="0" xfId="4" applyFill="1" applyBorder="1" applyAlignment="1">
      <alignment horizontal="right"/>
    </xf>
    <xf numFmtId="0" fontId="12" fillId="0" borderId="0" xfId="4" applyFill="1" applyBorder="1" applyAlignment="1">
      <alignment horizontal="center"/>
    </xf>
    <xf numFmtId="0" fontId="3" fillId="3" borderId="0" xfId="0" applyFont="1" applyFill="1" applyBorder="1" applyAlignment="1">
      <alignment horizontal="left" vertical="center" indent="1"/>
    </xf>
    <xf numFmtId="0" fontId="3" fillId="3" borderId="0" xfId="0" applyFont="1" applyFill="1" applyBorder="1" applyAlignment="1">
      <alignment vertical="center"/>
    </xf>
    <xf numFmtId="164" fontId="3" fillId="3" borderId="0" xfId="0" applyNumberFormat="1" applyFont="1" applyFill="1" applyBorder="1" applyAlignment="1">
      <alignment horizontal="right" vertical="center" indent="2"/>
    </xf>
    <xf numFmtId="10" fontId="3" fillId="3" borderId="0" xfId="2" applyNumberFormat="1" applyFont="1" applyFill="1" applyBorder="1" applyAlignment="1">
      <alignment horizontal="center" vertical="center"/>
    </xf>
    <xf numFmtId="164" fontId="4" fillId="3" borderId="0" xfId="0" applyNumberFormat="1" applyFont="1" applyFill="1" applyBorder="1" applyAlignment="1">
      <alignment vertical="center"/>
    </xf>
    <xf numFmtId="164" fontId="3" fillId="3" borderId="0" xfId="0" applyNumberFormat="1" applyFont="1" applyFill="1" applyBorder="1" applyAlignment="1">
      <alignment vertical="center"/>
    </xf>
    <xf numFmtId="0" fontId="0" fillId="0" borderId="2" xfId="0" applyFont="1" applyFill="1" applyBorder="1" applyAlignment="1">
      <alignment horizontal="center" wrapText="1"/>
    </xf>
    <xf numFmtId="10" fontId="0" fillId="0" borderId="2" xfId="2" applyNumberFormat="1" applyFont="1" applyFill="1" applyBorder="1" applyAlignment="1">
      <alignment horizontal="center"/>
    </xf>
    <xf numFmtId="0" fontId="0" fillId="0" borderId="3" xfId="0" applyFont="1" applyFill="1" applyBorder="1" applyAlignment="1">
      <alignment horizontal="center" wrapText="1"/>
    </xf>
    <xf numFmtId="14" fontId="0" fillId="0" borderId="2" xfId="0" applyNumberFormat="1" applyFont="1" applyFill="1" applyBorder="1" applyAlignment="1">
      <alignment horizontal="center"/>
    </xf>
    <xf numFmtId="10" fontId="3" fillId="3" borderId="2" xfId="2" applyNumberFormat="1" applyFont="1" applyFill="1" applyBorder="1" applyAlignment="1">
      <alignment horizontal="center" vertical="center"/>
    </xf>
    <xf numFmtId="164" fontId="13" fillId="0" borderId="0" xfId="0" applyNumberFormat="1" applyFont="1" applyFill="1" applyAlignment="1">
      <alignment horizontal="left" indent="2"/>
    </xf>
    <xf numFmtId="0" fontId="15" fillId="0" borderId="0" xfId="0" applyFont="1" applyFill="1" applyBorder="1" applyAlignment="1">
      <alignment horizontal="left" vertical="center" indent="1"/>
    </xf>
    <xf numFmtId="0" fontId="15" fillId="0" borderId="0" xfId="0" applyFont="1" applyFill="1" applyBorder="1" applyAlignment="1">
      <alignment vertical="center"/>
    </xf>
    <xf numFmtId="164" fontId="15" fillId="0" borderId="0" xfId="0" applyNumberFormat="1" applyFont="1" applyFill="1" applyBorder="1" applyAlignment="1">
      <alignment horizontal="right" vertical="center" indent="2"/>
    </xf>
    <xf numFmtId="10" fontId="15" fillId="0" borderId="2" xfId="0" applyNumberFormat="1" applyFont="1" applyFill="1" applyBorder="1" applyAlignment="1">
      <alignment horizontal="center" vertical="center"/>
    </xf>
    <xf numFmtId="10" fontId="15" fillId="0" borderId="3" xfId="0" applyNumberFormat="1" applyFont="1" applyFill="1" applyBorder="1" applyAlignment="1">
      <alignment horizontal="center" vertical="center"/>
    </xf>
    <xf numFmtId="0" fontId="15" fillId="0" borderId="2" xfId="0" applyFont="1" applyFill="1" applyBorder="1" applyAlignment="1">
      <alignment vertical="center"/>
    </xf>
    <xf numFmtId="164" fontId="15" fillId="0" borderId="0" xfId="0" applyNumberFormat="1" applyFont="1" applyFill="1" applyBorder="1" applyAlignment="1">
      <alignment horizontal="right" vertical="center" indent="3"/>
    </xf>
    <xf numFmtId="164" fontId="15" fillId="0" borderId="0" xfId="0" applyNumberFormat="1" applyFont="1" applyFill="1" applyBorder="1" applyAlignment="1">
      <alignment horizontal="right" vertical="center" indent="4"/>
    </xf>
    <xf numFmtId="10" fontId="13" fillId="0" borderId="0" xfId="2" applyNumberFormat="1" applyFont="1" applyFill="1" applyAlignment="1">
      <alignment horizontal="left" vertical="top" indent="2"/>
    </xf>
    <xf numFmtId="0" fontId="10" fillId="0" borderId="0" xfId="5" applyFont="1" applyFill="1" applyAlignment="1">
      <alignment horizontal="left" vertical="center" indent="1"/>
    </xf>
    <xf numFmtId="0" fontId="0" fillId="0" borderId="0" xfId="0" applyNumberFormat="1" applyFill="1"/>
    <xf numFmtId="0" fontId="0" fillId="0" borderId="0" xfId="0" applyFont="1" applyFill="1" applyAlignment="1"/>
    <xf numFmtId="14" fontId="0" fillId="0" borderId="3" xfId="2" applyNumberFormat="1" applyFont="1" applyFill="1" applyBorder="1" applyAlignment="1">
      <alignment horizontal="center"/>
    </xf>
    <xf numFmtId="164" fontId="11" fillId="0" borderId="0" xfId="0" applyNumberFormat="1" applyFont="1" applyAlignment="1">
      <alignment vertical="center"/>
    </xf>
    <xf numFmtId="0" fontId="12" fillId="0" borderId="0" xfId="4" applyFill="1" applyBorder="1" applyAlignment="1">
      <alignment horizontal="right" vertical="center" indent="1"/>
    </xf>
    <xf numFmtId="0" fontId="12" fillId="0" borderId="0" xfId="4" applyFill="1" applyAlignment="1">
      <alignment horizontal="right" vertical="center" indent="1"/>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0" fillId="0" borderId="0" xfId="0" applyFill="1" applyBorder="1" applyAlignment="1">
      <alignment horizontal="center"/>
    </xf>
    <xf numFmtId="0" fontId="16" fillId="2" borderId="0" xfId="0" applyFont="1" applyFill="1" applyAlignment="1">
      <alignment horizontal="center" vertical="center"/>
    </xf>
    <xf numFmtId="0" fontId="8" fillId="2" borderId="0" xfId="3" applyFont="1" applyBorder="1" applyAlignment="1">
      <alignment horizontal="center" vertical="top"/>
    </xf>
    <xf numFmtId="165" fontId="14"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0" fontId="9" fillId="2" borderId="0" xfId="3" applyAlignment="1">
      <alignment horizontal="center"/>
    </xf>
    <xf numFmtId="7" fontId="13" fillId="0" borderId="0" xfId="0" applyNumberFormat="1" applyFont="1" applyFill="1" applyAlignment="1">
      <alignment horizontal="left" indent="3"/>
    </xf>
    <xf numFmtId="10" fontId="13" fillId="0" borderId="0" xfId="2" applyNumberFormat="1" applyFont="1" applyFill="1" applyAlignment="1">
      <alignment horizontal="left" vertical="top" indent="3"/>
    </xf>
    <xf numFmtId="0" fontId="0" fillId="0" borderId="1" xfId="0" applyFill="1" applyBorder="1" applyAlignment="1">
      <alignment horizontal="center" vertical="top"/>
    </xf>
  </cellXfs>
  <cellStyles count="7">
    <cellStyle name="Currency" xfId="1" builtinId="4"/>
    <cellStyle name="Heading 1" xfId="5" builtinId="16" customBuiltin="1"/>
    <cellStyle name="Heading 2" xfId="6" builtinId="17" customBuiltin="1"/>
    <cellStyle name="Heading 4" xfId="4" builtinId="19" customBuiltin="1"/>
    <cellStyle name="Normal" xfId="0" builtinId="0" customBuiltin="1"/>
    <cellStyle name="Percent" xfId="2" builtinId="5"/>
    <cellStyle name="Title" xfId="3" builtinId="15" customBuiltin="1"/>
  </cellStyles>
  <dxfs count="28">
    <dxf>
      <numFmt numFmtId="164" formatCode="&quot;$&quot;#,##0.00"/>
      <fill>
        <patternFill patternType="none">
          <fgColor indexed="64"/>
          <bgColor auto="1"/>
        </patternFill>
      </fill>
      <alignment horizontal="right" vertical="bottom" textRotation="0" wrapText="0" indent="2"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2"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4"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4"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2"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2" justifyLastLine="0" shrinkToFit="0" readingOrder="0"/>
      <border diagonalUp="0" diagonalDown="0" outline="0">
        <left/>
        <right/>
        <top/>
        <bottom/>
      </border>
    </dxf>
    <dxf>
      <numFmt numFmtId="164" formatCode="&quot;$&quot;#,##0.00"/>
      <fill>
        <patternFill patternType="none">
          <fgColor indexed="64"/>
          <bgColor auto="1"/>
        </patternFill>
      </fill>
      <alignment horizontal="right" vertical="bottom" textRotation="0" wrapText="0" indent="3"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3" justifyLastLine="0" shrinkToFit="0" readingOrder="0"/>
      <border diagonalUp="0" diagonalDown="0" outline="0">
        <left/>
        <right/>
        <top/>
        <bottom/>
      </border>
    </dxf>
    <dxf>
      <fill>
        <patternFill patternType="none">
          <fgColor indexed="64"/>
          <bgColor auto="1"/>
        </patternFill>
      </fill>
      <border diagonalUp="0" diagonalDown="0">
        <left/>
        <right style="thick">
          <color theme="0"/>
        </right>
        <top/>
        <bottom/>
        <vertical/>
        <horizontal/>
      </border>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ck">
          <color theme="0"/>
        </right>
        <top/>
        <bottom/>
      </border>
    </dxf>
    <dxf>
      <fill>
        <patternFill patternType="none">
          <fgColor indexed="64"/>
          <bgColor auto="1"/>
        </patternFill>
      </fill>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19" formatCode="m/d/yyyy"/>
      <fill>
        <patternFill patternType="none">
          <fgColor indexed="64"/>
          <bgColor auto="1"/>
        </patternFill>
      </fill>
      <border diagonalUp="0" diagonalDown="0" outline="0">
        <left style="thick">
          <color theme="0"/>
        </left>
        <right/>
        <top/>
        <bottom/>
      </border>
    </dxf>
    <dxf>
      <font>
        <b val="0"/>
        <i val="0"/>
        <strike val="0"/>
        <condense val="0"/>
        <extend val="0"/>
        <outline val="0"/>
        <shadow val="0"/>
        <u val="none"/>
        <vertAlign val="baseline"/>
        <sz val="11"/>
        <color theme="3"/>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ck">
          <color theme="0"/>
        </left>
        <right/>
        <top/>
        <bottom/>
      </border>
    </dxf>
    <dxf>
      <fill>
        <patternFill patternType="none">
          <fgColor indexed="64"/>
          <bgColor auto="1"/>
        </patternFill>
      </fill>
      <border diagonalUp="0" diagonalDown="0" outline="0">
        <left/>
        <right style="thick">
          <color theme="0"/>
        </right>
        <top/>
        <bottom/>
      </border>
    </dxf>
    <dxf>
      <font>
        <b val="0"/>
        <i val="0"/>
        <strike val="0"/>
        <condense val="0"/>
        <extend val="0"/>
        <outline val="0"/>
        <shadow val="0"/>
        <u val="none"/>
        <vertAlign val="baseline"/>
        <sz val="11"/>
        <color theme="3"/>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ck">
          <color theme="0"/>
        </right>
        <top/>
        <bottom/>
      </border>
    </dxf>
    <dxf>
      <numFmt numFmtId="164" formatCode="&quot;$&quot;#,##0.00"/>
      <fill>
        <patternFill patternType="none">
          <fgColor indexed="64"/>
          <bgColor auto="1"/>
        </patternFill>
      </fill>
      <alignment horizontal="right" vertical="bottom" textRotation="0" wrapText="0" indent="2" justifyLastLine="0" shrinkToFit="0" readingOrder="0"/>
    </dxf>
    <dxf>
      <font>
        <b val="0"/>
        <i val="0"/>
        <strike val="0"/>
        <condense val="0"/>
        <extend val="0"/>
        <outline val="0"/>
        <shadow val="0"/>
        <u val="none"/>
        <vertAlign val="baseline"/>
        <sz val="11"/>
        <color theme="3"/>
        <name val="Calibri"/>
        <scheme val="minor"/>
      </font>
      <numFmt numFmtId="164" formatCode="&quot;$&quot;#,##0.00"/>
      <fill>
        <patternFill patternType="none">
          <fgColor indexed="64"/>
          <bgColor indexed="65"/>
        </patternFill>
      </fill>
      <alignment horizontal="right" vertical="center" textRotation="0" wrapText="0" indent="2" justifyLastLine="0" shrinkToFit="0" readingOrder="0"/>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i val="0"/>
        <color theme="6" tint="-0.24994659260841701"/>
      </font>
      <fill>
        <patternFill>
          <bgColor theme="3" tint="0.79998168889431442"/>
        </patternFill>
      </fill>
    </dxf>
    <dxf>
      <font>
        <b/>
        <i val="0"/>
        <color theme="3"/>
      </font>
      <fill>
        <patternFill>
          <bgColor theme="4" tint="0.79998168889431442"/>
        </patternFill>
      </fill>
      <border>
        <bottom style="thin">
          <color theme="4"/>
        </bottom>
      </border>
    </dxf>
    <dxf>
      <border>
        <horizontal style="thin">
          <color theme="4" tint="0.79998168889431442"/>
        </horizontal>
      </border>
    </dxf>
  </dxfs>
  <tableStyles count="1" defaultTableStyle="TableStyleMedium2" defaultPivotStyle="PivotStyleLight16">
    <tableStyle name="College Loan Calculator" pivot="0" count="3">
      <tableStyleElement type="wholeTable" dxfId="27"/>
      <tableStyleElement type="headerRow" dxfId="26"/>
      <tableStyleElement type="totalRow"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809625</xdr:colOff>
      <xdr:row>1</xdr:row>
      <xdr:rowOff>38100</xdr:rowOff>
    </xdr:from>
    <xdr:to>
      <xdr:col>5</xdr:col>
      <xdr:colOff>304800</xdr:colOff>
      <xdr:row>2</xdr:row>
      <xdr:rowOff>342900</xdr:rowOff>
    </xdr:to>
    <xdr:pic>
      <xdr:nvPicPr>
        <xdr:cNvPr id="20" name="Arrow" descr="Right triangle pointing at " title="Arrow">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295275"/>
          <a:ext cx="4572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790575</xdr:colOff>
      <xdr:row>1</xdr:row>
      <xdr:rowOff>38100</xdr:rowOff>
    </xdr:from>
    <xdr:to>
      <xdr:col>10</xdr:col>
      <xdr:colOff>114300</xdr:colOff>
      <xdr:row>2</xdr:row>
      <xdr:rowOff>342900</xdr:rowOff>
    </xdr:to>
    <xdr:pic>
      <xdr:nvPicPr>
        <xdr:cNvPr id="21" name="Arrow" descr="Right triangle pointing at " title="Arrow">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295275"/>
          <a:ext cx="4572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1181100</xdr:colOff>
      <xdr:row>6</xdr:row>
      <xdr:rowOff>57150</xdr:rowOff>
    </xdr:from>
    <xdr:to>
      <xdr:col>12</xdr:col>
      <xdr:colOff>0</xdr:colOff>
      <xdr:row>6</xdr:row>
      <xdr:rowOff>238125</xdr:rowOff>
    </xdr:to>
    <xdr:pic>
      <xdr:nvPicPr>
        <xdr:cNvPr id="23" name="Arrow" descr="Right triangle pointing at " title="Arrow">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5" y="2057400"/>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952500</xdr:colOff>
      <xdr:row>7</xdr:row>
      <xdr:rowOff>28575</xdr:rowOff>
    </xdr:from>
    <xdr:to>
      <xdr:col>5</xdr:col>
      <xdr:colOff>104775</xdr:colOff>
      <xdr:row>7</xdr:row>
      <xdr:rowOff>209550</xdr:rowOff>
    </xdr:to>
    <xdr:pic>
      <xdr:nvPicPr>
        <xdr:cNvPr id="24" name="Arrow" descr="Right triangle pointing at " title="Arrow">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2286000"/>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952500</xdr:colOff>
      <xdr:row>6</xdr:row>
      <xdr:rowOff>66675</xdr:rowOff>
    </xdr:from>
    <xdr:to>
      <xdr:col>5</xdr:col>
      <xdr:colOff>104775</xdr:colOff>
      <xdr:row>6</xdr:row>
      <xdr:rowOff>247650</xdr:rowOff>
    </xdr:to>
    <xdr:pic>
      <xdr:nvPicPr>
        <xdr:cNvPr id="25" name="Arrow" descr="Right triangle pointing at " title="Arrow">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2066925"/>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1181100</xdr:colOff>
      <xdr:row>7</xdr:row>
      <xdr:rowOff>28575</xdr:rowOff>
    </xdr:from>
    <xdr:to>
      <xdr:col>12</xdr:col>
      <xdr:colOff>0</xdr:colOff>
      <xdr:row>7</xdr:row>
      <xdr:rowOff>209550</xdr:rowOff>
    </xdr:to>
    <xdr:pic>
      <xdr:nvPicPr>
        <xdr:cNvPr id="26" name="Arrow" descr="Right triangle pointing at persentage of monthly" title="Arrow">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5" y="2286000"/>
          <a:ext cx="1143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CollegeLoans" displayName="CollegeLoans" ref="C12:M19" totalsRowCount="1" headerRowDxfId="24" dataDxfId="23" totalsRowDxfId="22">
  <tableColumns count="11">
    <tableColumn id="1" name="Loan No." totalsRowLabel="Totals" dataDxfId="20" totalsRowDxfId="21"/>
    <tableColumn id="3" name="Lender" dataDxfId="18" totalsRowDxfId="19"/>
    <tableColumn id="6" name="Loan Amount" totalsRowFunction="sum" dataDxfId="16" totalsRowDxfId="17"/>
    <tableColumn id="7" name="Annual_x000a_Interest Rate" dataDxfId="14" totalsRowDxfId="15"/>
    <tableColumn id="4" name="Beginning Date" dataDxfId="12" totalsRowDxfId="13"/>
    <tableColumn id="9" name="Length (Yrs)" dataDxfId="10" totalsRowDxfId="11"/>
    <tableColumn id="5" name="Ending Date" dataDxfId="8" totalsRowDxfId="9">
      <calculatedColumnFormula>IF(AND(CollegeLoans[[#This Row],[Beginning Date]]&gt;0,CollegeLoans[[#This Row],[Length (Yrs)]]&gt;0),EDATE(CollegeLoans[[#This Row],[Beginning Date]],CollegeLoans[[#This Row],[Length (Yrs)]]*12),"")</calculatedColumnFormula>
    </tableColumn>
    <tableColumn id="8" name="Current Monthly Payment" totalsRowFunction="sum" dataDxfId="6" totalsRowDxfId="7">
      <calculatedColumnFormula>IF(AND(LoanStartLToday,COUNT(CollegeLoans[[#This Row],[Loan Amount]:[Length (Yrs)]])=4,CollegeLoans[[#This Row],[Beginning Date]]&lt;TODAY()),PMT(CollegeLoans[[#This Row],[Annual
Interest Rate]]/12,CollegeLoans[[#This Row],[Length (Yrs)]]*12,-CollegeLoans[[#This Row],[Loan Amount]],0,0),"")</calculatedColumnFormula>
    </tableColumn>
    <tableColumn id="13" name="Total_x000a_Interest" totalsRowFunction="sum" dataDxfId="4" totalsRowDxfId="5">
      <calculatedColumnFormula>IFERROR((CollegeLoans[[#This Row],[Scheduled Payment]]*(CollegeLoans[[#This Row],[Length (Yrs)]]*12))-CollegeLoans[[#This Row],[Loan Amount]],"")</calculatedColumnFormula>
    </tableColumn>
    <tableColumn id="11" name="Scheduled Payment" totalsRowFunction="sum" dataDxfId="2" totalsRowDxfId="3">
      <calculatedColumnFormula>IF(COUNTA(CollegeLoans[[#This Row],[Loan Amount]:[Length (Yrs)]])&lt;&gt;4,"",PMT(CollegeLoans[[#This Row],[Annual
Interest Rate]]/12,CollegeLoans[[#This Row],[Length (Yrs)]]*12,-CollegeLoans[[#This Row],[Loan Amount]],0,0))</calculatedColumnFormula>
    </tableColumn>
    <tableColumn id="2" name="Annual_x000a_Payment" totalsRowFunction="sum" dataDxfId="0" totalsRowDxfId="1">
      <calculatedColumnFormula>IFERROR(CollegeLoans[[#This Row],[Scheduled Payment]]*12,"")</calculatedColumnFormula>
    </tableColumn>
  </tableColumns>
  <tableStyleInfo name="College Loan Calculator" showFirstColumn="0" showLastColumn="0" showRowStripes="1" showColumnStripes="0"/>
  <extLst>
    <ext xmlns:x14="http://schemas.microsoft.com/office/spreadsheetml/2009/9/main" uri="{504A1905-F514-4f6f-8877-14C23A59335A}">
      <x14:table altText="Loan Details" altTextSummary="Summary of loan information for each loan: General Loan Details, such as Loan No, Lender, Loan Amount, and Annual Interest rate, Loan Payback Data, such as Beginning Date, Length of Loan in Years, and Payment Details, such as Current Payment, Total Interest, Scheduled Payment, and Annual Payment. "/>
    </ext>
  </extLst>
</table>
</file>

<file path=xl/theme/theme1.xml><?xml version="1.0" encoding="utf-8"?>
<a:theme xmlns:a="http://schemas.openxmlformats.org/drawingml/2006/main" name="college_theme_calc">
  <a:themeElements>
    <a:clrScheme name="College Loan Calculator">
      <a:dk1>
        <a:sysClr val="windowText" lastClr="000000"/>
      </a:dk1>
      <a:lt1>
        <a:sysClr val="window" lastClr="FFFFFF"/>
      </a:lt1>
      <a:dk2>
        <a:srgbClr val="55554D"/>
      </a:dk2>
      <a:lt2>
        <a:srgbClr val="EEECE1"/>
      </a:lt2>
      <a:accent1>
        <a:srgbClr val="FFAF44"/>
      </a:accent1>
      <a:accent2>
        <a:srgbClr val="24A3DD"/>
      </a:accent2>
      <a:accent3>
        <a:srgbClr val="E86F52"/>
      </a:accent3>
      <a:accent4>
        <a:srgbClr val="8064A2"/>
      </a:accent4>
      <a:accent5>
        <a:srgbClr val="9BBB59"/>
      </a:accent5>
      <a:accent6>
        <a:srgbClr val="4F81BD"/>
      </a:accent6>
      <a:hlink>
        <a:srgbClr val="23A3DD"/>
      </a:hlink>
      <a:folHlink>
        <a:srgbClr val="919191"/>
      </a:folHlink>
    </a:clrScheme>
    <a:fontScheme name="College Loan Calculator">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N26"/>
  <sheetViews>
    <sheetView showGridLines="0" tabSelected="1" zoomScaleNormal="100" workbookViewId="0"/>
  </sheetViews>
  <sheetFormatPr defaultRowHeight="20.25" customHeight="1"/>
  <cols>
    <col min="1" max="2" width="2.28515625" style="9" customWidth="1"/>
    <col min="3" max="4" width="20.7109375" style="9" customWidth="1"/>
    <col min="5" max="6" width="14.42578125" style="9" customWidth="1"/>
    <col min="7" max="7" width="15.85546875" style="9" customWidth="1"/>
    <col min="8" max="8" width="12.28515625" style="9" customWidth="1"/>
    <col min="9" max="9" width="12.85546875" style="9" customWidth="1"/>
    <col min="10" max="10" width="17" style="9" customWidth="1"/>
    <col min="11" max="11" width="14.42578125" style="9" customWidth="1"/>
    <col min="12" max="12" width="19.42578125" style="9" customWidth="1"/>
    <col min="13" max="13" width="20.5703125" style="9" customWidth="1"/>
    <col min="14" max="14" width="2" style="9" customWidth="1"/>
    <col min="15" max="16384" width="9.140625" style="9"/>
  </cols>
  <sheetData>
    <row r="1" spans="1:14" ht="20.25" customHeight="1">
      <c r="A1" s="50"/>
    </row>
    <row r="2" spans="1:14" ht="33" customHeight="1">
      <c r="B2" s="64" t="s">
        <v>0</v>
      </c>
      <c r="C2" s="64"/>
      <c r="D2" s="64"/>
      <c r="G2" s="62">
        <v>50000</v>
      </c>
      <c r="H2" s="62"/>
      <c r="I2" s="62"/>
      <c r="J2" s="10"/>
      <c r="L2" s="63">
        <f ca="1">TODAY()+60</f>
        <v>42045</v>
      </c>
      <c r="M2" s="63"/>
    </row>
    <row r="3" spans="1:14" ht="39" customHeight="1">
      <c r="B3" s="61" t="s">
        <v>1</v>
      </c>
      <c r="C3" s="61"/>
      <c r="D3" s="61"/>
      <c r="F3" s="51"/>
      <c r="G3" s="62"/>
      <c r="H3" s="62"/>
      <c r="I3" s="62"/>
      <c r="J3" s="51"/>
      <c r="L3" s="63"/>
      <c r="M3" s="63"/>
    </row>
    <row r="4" spans="1:14" ht="27.75" customHeight="1">
      <c r="B4" s="18"/>
      <c r="C4" s="18"/>
      <c r="D4" s="18"/>
      <c r="E4" s="18"/>
      <c r="F4" s="18"/>
      <c r="G4" s="67" t="s">
        <v>2</v>
      </c>
      <c r="H4" s="67"/>
      <c r="I4" s="67"/>
      <c r="J4" s="18"/>
      <c r="K4" s="18"/>
      <c r="L4" s="67" t="s">
        <v>3</v>
      </c>
      <c r="M4" s="67"/>
    </row>
    <row r="5" spans="1:14" ht="25.5" customHeight="1">
      <c r="B5" s="49" t="s">
        <v>4</v>
      </c>
      <c r="C5" s="17"/>
      <c r="D5" s="17"/>
      <c r="E5" s="17"/>
      <c r="F5" s="17"/>
      <c r="G5" s="17"/>
      <c r="H5" s="17"/>
      <c r="I5" s="17"/>
      <c r="J5" s="17"/>
      <c r="K5" s="17"/>
      <c r="L5" s="17"/>
      <c r="M5" s="17"/>
      <c r="N5" s="17"/>
    </row>
    <row r="6" spans="1:14" ht="12" customHeight="1"/>
    <row r="7" spans="1:14" ht="20.25" customHeight="1">
      <c r="C7" s="22" t="s">
        <v>5</v>
      </c>
      <c r="F7" s="65">
        <f ca="1">CollegeLoans[[#Totals],[Current Monthly Payment]]</f>
        <v>0</v>
      </c>
      <c r="G7" s="65"/>
      <c r="I7" s="23" t="s">
        <v>6</v>
      </c>
      <c r="M7" s="39">
        <f ca="1">CollegeLoans[[#Totals],[Scheduled Payment]]</f>
        <v>296.98344266941069</v>
      </c>
      <c r="N7" s="11"/>
    </row>
    <row r="8" spans="1:14" ht="20.25" customHeight="1">
      <c r="C8" s="21" t="s">
        <v>7</v>
      </c>
      <c r="D8" s="12"/>
      <c r="F8" s="66">
        <f ca="1">CollegeLoans[[#Totals],[Current Monthly Payment]]/EstimatedMonthlySalary</f>
        <v>0</v>
      </c>
      <c r="G8" s="66"/>
      <c r="I8" s="24" t="s">
        <v>8</v>
      </c>
      <c r="M8" s="48">
        <f ca="1">CollegeLoans[[#Totals],[Scheduled Payment]]/EstimatedMonthlySalary</f>
        <v>7.1276026240658555E-2</v>
      </c>
      <c r="N8" s="13"/>
    </row>
    <row r="9" spans="1:14" ht="6.75" customHeight="1">
      <c r="B9" s="18"/>
      <c r="C9" s="18"/>
      <c r="D9" s="18"/>
      <c r="E9" s="19"/>
      <c r="F9" s="20"/>
      <c r="G9" s="18"/>
      <c r="H9" s="18"/>
      <c r="I9" s="18"/>
      <c r="J9" s="18"/>
      <c r="K9" s="18"/>
      <c r="L9" s="18"/>
      <c r="M9" s="18"/>
    </row>
    <row r="10" spans="1:14" ht="20.25" customHeight="1">
      <c r="B10" s="25"/>
      <c r="C10" s="25"/>
      <c r="D10" s="25"/>
      <c r="E10" s="26"/>
      <c r="F10" s="27"/>
      <c r="G10" s="25"/>
      <c r="H10" s="25"/>
      <c r="I10" s="25"/>
      <c r="J10" s="25"/>
      <c r="K10" s="25"/>
      <c r="L10" s="25"/>
      <c r="M10" s="25"/>
    </row>
    <row r="11" spans="1:14" ht="23.25" customHeight="1">
      <c r="C11" s="57" t="s">
        <v>9</v>
      </c>
      <c r="D11" s="57"/>
      <c r="E11" s="57"/>
      <c r="F11" s="58"/>
      <c r="G11" s="56" t="s">
        <v>10</v>
      </c>
      <c r="H11" s="57"/>
      <c r="I11" s="58"/>
      <c r="J11" s="57" t="s">
        <v>11</v>
      </c>
      <c r="K11" s="60"/>
      <c r="L11" s="60"/>
      <c r="M11" s="60"/>
    </row>
    <row r="12" spans="1:14" ht="36" customHeight="1">
      <c r="C12" s="5" t="s">
        <v>12</v>
      </c>
      <c r="D12" s="2" t="s">
        <v>13</v>
      </c>
      <c r="E12" s="3" t="s">
        <v>14</v>
      </c>
      <c r="F12" s="34" t="s">
        <v>15</v>
      </c>
      <c r="G12" s="36" t="s">
        <v>16</v>
      </c>
      <c r="H12" s="3" t="s">
        <v>17</v>
      </c>
      <c r="I12" s="34" t="s">
        <v>18</v>
      </c>
      <c r="J12" s="3" t="s">
        <v>19</v>
      </c>
      <c r="K12" s="3" t="s">
        <v>20</v>
      </c>
      <c r="L12" s="3" t="s">
        <v>21</v>
      </c>
      <c r="M12" s="3" t="s">
        <v>22</v>
      </c>
    </row>
    <row r="13" spans="1:14" ht="20.25" customHeight="1">
      <c r="C13" s="5" t="s">
        <v>23</v>
      </c>
      <c r="D13" s="4" t="s">
        <v>24</v>
      </c>
      <c r="E13" s="6">
        <v>10000</v>
      </c>
      <c r="F13" s="35">
        <v>0.05</v>
      </c>
      <c r="G13" s="52">
        <v>41760</v>
      </c>
      <c r="H13" s="1">
        <v>10</v>
      </c>
      <c r="I13" s="37">
        <f ca="1">IF(AND(CollegeLoans[[#This Row],[Beginning Date]]&gt;0,CollegeLoans[[#This Row],[Length (Yrs)]]&gt;0),EDATE(CollegeLoans[[#This Row],[Beginning Date]],CollegeLoans[[#This Row],[Length (Yrs)]]*12),"")</f>
        <v>45413</v>
      </c>
      <c r="J13" s="7" t="str">
        <f ca="1">IF(AND(LoanStartLToday,COUNT(CollegeLoans[[#This Row],[Loan Amount]:[Length (Yrs)]])=4,CollegeLoans[[#This Row],[Beginning Date]]&lt;TODAY()),PMT(CollegeLoans[[#This Row],[Annual
Interest Rate]]/12,CollegeLoans[[#This Row],[Length (Yrs)]]*12,-CollegeLoans[[#This Row],[Loan Amount]],0,0),"")</f>
        <v/>
      </c>
      <c r="K13" s="6">
        <f ca="1">IFERROR((CollegeLoans[[#This Row],[Scheduled Payment]]*(CollegeLoans[[#This Row],[Length (Yrs)]]*12))-CollegeLoans[[#This Row],[Loan Amount]],"")</f>
        <v>2727.8618286890287</v>
      </c>
      <c r="L13" s="8">
        <f ca="1">IF(COUNTA(CollegeLoans[[#This Row],[Loan Amount]:[Length (Yrs)]])&lt;&gt;4,"",PMT(CollegeLoans[[#This Row],[Annual
Interest Rate]]/12,CollegeLoans[[#This Row],[Length (Yrs)]]*12,-CollegeLoans[[#This Row],[Loan Amount]],0,0))</f>
        <v>106.06551523907524</v>
      </c>
      <c r="M13" s="6">
        <f ca="1">IFERROR(CollegeLoans[[#This Row],[Scheduled Payment]]*12,"")</f>
        <v>1272.7861828689029</v>
      </c>
    </row>
    <row r="14" spans="1:14" ht="20.25" customHeight="1">
      <c r="C14" s="5" t="s">
        <v>25</v>
      </c>
      <c r="D14" s="4" t="s">
        <v>26</v>
      </c>
      <c r="E14" s="6">
        <v>18000</v>
      </c>
      <c r="F14" s="35">
        <v>0.05</v>
      </c>
      <c r="G14" s="52">
        <v>42491</v>
      </c>
      <c r="H14" s="1">
        <v>10</v>
      </c>
      <c r="I14" s="37">
        <f ca="1">IF(AND(CollegeLoans[[#This Row],[Beginning Date]]&gt;0,CollegeLoans[[#This Row],[Length (Yrs)]]&gt;0),EDATE(CollegeLoans[[#This Row],[Beginning Date]],CollegeLoans[[#This Row],[Length (Yrs)]]*12),"")</f>
        <v>46143</v>
      </c>
      <c r="J14" s="7" t="str">
        <f ca="1">IF(AND(LoanStartLToday,COUNT(CollegeLoans[[#This Row],[Loan Amount]:[Length (Yrs)]])=4,CollegeLoans[[#This Row],[Beginning Date]]&lt;TODAY()),PMT(CollegeLoans[[#This Row],[Annual
Interest Rate]]/12,CollegeLoans[[#This Row],[Length (Yrs)]]*12,-CollegeLoans[[#This Row],[Loan Amount]],0,0),"")</f>
        <v/>
      </c>
      <c r="K14" s="6">
        <f ca="1">IFERROR((CollegeLoans[[#This Row],[Scheduled Payment]]*(CollegeLoans[[#This Row],[Length (Yrs)]]*12))-CollegeLoans[[#This Row],[Loan Amount]],"")</f>
        <v>4910.1512916402498</v>
      </c>
      <c r="L14" s="8">
        <f ca="1">IF(COUNTA(CollegeLoans[[#This Row],[Loan Amount]:[Length (Yrs)]])&lt;&gt;4,"",PMT(CollegeLoans[[#This Row],[Annual
Interest Rate]]/12,CollegeLoans[[#This Row],[Length (Yrs)]]*12,-CollegeLoans[[#This Row],[Loan Amount]],0,0))</f>
        <v>190.91792743033542</v>
      </c>
      <c r="M14" s="6">
        <f ca="1">IFERROR(CollegeLoans[[#This Row],[Scheduled Payment]]*12,"")</f>
        <v>2291.015129164025</v>
      </c>
    </row>
    <row r="15" spans="1:14" ht="20.25" customHeight="1">
      <c r="C15" s="5"/>
      <c r="D15" s="4"/>
      <c r="E15" s="6"/>
      <c r="F15" s="35"/>
      <c r="G15" s="52"/>
      <c r="H15" s="1"/>
      <c r="I15" s="37" t="str">
        <f ca="1">IF(AND(CollegeLoans[[#This Row],[Beginning Date]]&gt;0,CollegeLoans[[#This Row],[Length (Yrs)]]&gt;0),EDATE(CollegeLoans[[#This Row],[Beginning Date]],CollegeLoans[[#This Row],[Length (Yrs)]]*12),"")</f>
        <v/>
      </c>
      <c r="J15" s="7" t="str">
        <f ca="1">IF(AND(LoanStartLToday,COUNT(CollegeLoans[[#This Row],[Loan Amount]:[Length (Yrs)]])=4,CollegeLoans[[#This Row],[Beginning Date]]&lt;TODAY()),PMT(CollegeLoans[[#This Row],[Annual
Interest Rate]]/12,CollegeLoans[[#This Row],[Length (Yrs)]]*12,-CollegeLoans[[#This Row],[Loan Amount]],0,0),"")</f>
        <v/>
      </c>
      <c r="K15" s="6" t="str">
        <f ca="1">IFERROR((CollegeLoans[[#This Row],[Scheduled Payment]]*(CollegeLoans[[#This Row],[Length (Yrs)]]*12))-CollegeLoans[[#This Row],[Loan Amount]],"")</f>
        <v/>
      </c>
      <c r="L15" s="8" t="str">
        <f ca="1">IF(COUNTA(CollegeLoans[[#This Row],[Loan Amount]:[Length (Yrs)]])&lt;&gt;4,"",PMT(CollegeLoans[[#This Row],[Annual
Interest Rate]]/12,CollegeLoans[[#This Row],[Length (Yrs)]]*12,-CollegeLoans[[#This Row],[Loan Amount]],0,0))</f>
        <v/>
      </c>
      <c r="M15" s="6" t="str">
        <f ca="1">IFERROR(CollegeLoans[[#This Row],[Scheduled Payment]]*12,"")</f>
        <v/>
      </c>
    </row>
    <row r="16" spans="1:14" ht="20.25" customHeight="1">
      <c r="C16" s="5"/>
      <c r="D16" s="4"/>
      <c r="E16" s="6"/>
      <c r="F16" s="35"/>
      <c r="G16" s="52"/>
      <c r="H16" s="1"/>
      <c r="I16" s="37" t="str">
        <f ca="1">IF(AND(CollegeLoans[[#This Row],[Beginning Date]]&gt;0,CollegeLoans[[#This Row],[Length (Yrs)]]&gt;0),EDATE(CollegeLoans[[#This Row],[Beginning Date]],CollegeLoans[[#This Row],[Length (Yrs)]]*12),"")</f>
        <v/>
      </c>
      <c r="J16" s="7" t="str">
        <f ca="1">IF(AND(LoanStartLToday,COUNT(CollegeLoans[[#This Row],[Loan Amount]:[Length (Yrs)]])=4,CollegeLoans[[#This Row],[Beginning Date]]&lt;TODAY()),PMT(CollegeLoans[[#This Row],[Annual
Interest Rate]]/12,CollegeLoans[[#This Row],[Length (Yrs)]]*12,-CollegeLoans[[#This Row],[Loan Amount]],0,0),"")</f>
        <v/>
      </c>
      <c r="K16" s="6" t="str">
        <f ca="1">IFERROR((CollegeLoans[[#This Row],[Scheduled Payment]]*(CollegeLoans[[#This Row],[Length (Yrs)]]*12))-CollegeLoans[[#This Row],[Loan Amount]],"")</f>
        <v/>
      </c>
      <c r="L16" s="8" t="str">
        <f ca="1">IF(COUNTA(CollegeLoans[[#This Row],[Loan Amount]:[Length (Yrs)]])&lt;&gt;4,"",PMT(CollegeLoans[[#This Row],[Annual
Interest Rate]]/12,CollegeLoans[[#This Row],[Length (Yrs)]]*12,-CollegeLoans[[#This Row],[Loan Amount]],0,0))</f>
        <v/>
      </c>
      <c r="M16" s="6" t="str">
        <f ca="1">IFERROR(CollegeLoans[[#This Row],[Scheduled Payment]]*12,"")</f>
        <v/>
      </c>
    </row>
    <row r="17" spans="3:13" ht="20.25" customHeight="1">
      <c r="C17" s="5"/>
      <c r="D17" s="4"/>
      <c r="E17" s="6"/>
      <c r="F17" s="35"/>
      <c r="G17" s="52"/>
      <c r="H17" s="1"/>
      <c r="I17" s="37" t="str">
        <f ca="1">IF(AND(CollegeLoans[[#This Row],[Beginning Date]]&gt;0,CollegeLoans[[#This Row],[Length (Yrs)]]&gt;0),EDATE(CollegeLoans[[#This Row],[Beginning Date]],CollegeLoans[[#This Row],[Length (Yrs)]]*12),"")</f>
        <v/>
      </c>
      <c r="J17" s="7" t="str">
        <f ca="1">IF(AND(LoanStartLToday,COUNT(CollegeLoans[[#This Row],[Loan Amount]:[Length (Yrs)]])=4,CollegeLoans[[#This Row],[Beginning Date]]&lt;TODAY()),PMT(CollegeLoans[[#This Row],[Annual
Interest Rate]]/12,CollegeLoans[[#This Row],[Length (Yrs)]]*12,-CollegeLoans[[#This Row],[Loan Amount]],0,0),"")</f>
        <v/>
      </c>
      <c r="K17" s="6" t="str">
        <f ca="1">IFERROR((CollegeLoans[[#This Row],[Scheduled Payment]]*(CollegeLoans[[#This Row],[Length (Yrs)]]*12))-CollegeLoans[[#This Row],[Loan Amount]],"")</f>
        <v/>
      </c>
      <c r="L17" s="8" t="str">
        <f ca="1">IF(COUNTA(CollegeLoans[[#This Row],[Loan Amount]:[Length (Yrs)]])&lt;&gt;4,"",PMT(CollegeLoans[[#This Row],[Annual
Interest Rate]]/12,CollegeLoans[[#This Row],[Length (Yrs)]]*12,-CollegeLoans[[#This Row],[Loan Amount]],0,0))</f>
        <v/>
      </c>
      <c r="M17" s="6" t="str">
        <f ca="1">IFERROR(CollegeLoans[[#This Row],[Scheduled Payment]]*12,"")</f>
        <v/>
      </c>
    </row>
    <row r="18" spans="3:13" ht="20.25" customHeight="1">
      <c r="C18" s="5"/>
      <c r="D18" s="4"/>
      <c r="E18" s="6"/>
      <c r="F18" s="35"/>
      <c r="G18" s="52"/>
      <c r="H18" s="1"/>
      <c r="I18" s="37" t="str">
        <f ca="1">IF(AND(CollegeLoans[[#This Row],[Beginning Date]]&gt;0,CollegeLoans[[#This Row],[Length (Yrs)]]&gt;0),EDATE(CollegeLoans[[#This Row],[Beginning Date]],CollegeLoans[[#This Row],[Length (Yrs)]]*12),"")</f>
        <v/>
      </c>
      <c r="J18" s="7" t="str">
        <f ca="1">IF(AND(LoanStartLToday,COUNT(CollegeLoans[[#This Row],[Loan Amount]:[Length (Yrs)]])=4,CollegeLoans[[#This Row],[Beginning Date]]&lt;TODAY()),PMT(CollegeLoans[[#This Row],[Annual
Interest Rate]]/12,CollegeLoans[[#This Row],[Length (Yrs)]]*12,-CollegeLoans[[#This Row],[Loan Amount]],0,0),"")</f>
        <v/>
      </c>
      <c r="K18" s="6" t="str">
        <f ca="1">IFERROR((CollegeLoans[[#This Row],[Scheduled Payment]]*(CollegeLoans[[#This Row],[Length (Yrs)]]*12))-CollegeLoans[[#This Row],[Loan Amount]],"")</f>
        <v/>
      </c>
      <c r="L18" s="8" t="str">
        <f ca="1">IF(COUNTA(CollegeLoans[[#This Row],[Loan Amount]:[Length (Yrs)]])&lt;&gt;4,"",PMT(CollegeLoans[[#This Row],[Annual
Interest Rate]]/12,CollegeLoans[[#This Row],[Length (Yrs)]]*12,-CollegeLoans[[#This Row],[Loan Amount]],0,0))</f>
        <v/>
      </c>
      <c r="M18" s="6" t="str">
        <f ca="1">IFERROR(CollegeLoans[[#This Row],[Scheduled Payment]]*12,"")</f>
        <v/>
      </c>
    </row>
    <row r="19" spans="3:13" ht="20.25" customHeight="1">
      <c r="C19" s="40" t="s">
        <v>27</v>
      </c>
      <c r="D19" s="41"/>
      <c r="E19" s="42">
        <f ca="1">SUBTOTAL(109,CollegeLoans[Loan Amount])</f>
        <v>28000</v>
      </c>
      <c r="F19" s="43"/>
      <c r="G19" s="44"/>
      <c r="H19" s="41"/>
      <c r="I19" s="45"/>
      <c r="J19" s="46">
        <f ca="1">SUBTOTAL(109,CollegeLoans[Current Monthly Payment])</f>
        <v>0</v>
      </c>
      <c r="K19" s="42">
        <f ca="1">SUBTOTAL(109,CollegeLoans[Total
Interest])</f>
        <v>7638.0131203292785</v>
      </c>
      <c r="L19" s="47">
        <f ca="1">SUBTOTAL(109,CollegeLoans[Scheduled Payment])</f>
        <v>296.98344266941069</v>
      </c>
      <c r="M19" s="42">
        <f ca="1">SUBTOTAL(109,CollegeLoans[Annual
Payment])</f>
        <v>3563.8013120329279</v>
      </c>
    </row>
    <row r="20" spans="3:13" ht="20.25" customHeight="1">
      <c r="C20" s="28" t="s">
        <v>28</v>
      </c>
      <c r="D20" s="29"/>
      <c r="E20" s="30">
        <f ca="1">AVERAGE(CollegeLoans[Loan Amount])</f>
        <v>14000</v>
      </c>
      <c r="F20" s="38">
        <f ca="1">AVERAGE(CollegeLoans[Annual
Interest Rate])</f>
        <v>0.05</v>
      </c>
      <c r="G20" s="31"/>
      <c r="H20" s="31"/>
      <c r="I20" s="38"/>
      <c r="J20" s="32"/>
      <c r="K20" s="30">
        <f ca="1">AVERAGE(CollegeLoans[Total
Interest])</f>
        <v>3819.0065601646393</v>
      </c>
      <c r="L20" s="33"/>
      <c r="M20" s="30">
        <f ca="1">AVERAGE(CollegeLoans[Annual
Payment])</f>
        <v>1781.9006560164639</v>
      </c>
    </row>
    <row r="21" spans="3:13" ht="20.25" customHeight="1">
      <c r="C21" s="59"/>
      <c r="D21" s="59"/>
      <c r="E21" s="59"/>
      <c r="F21" s="59"/>
      <c r="G21" s="59"/>
      <c r="H21" s="59"/>
      <c r="I21" s="59"/>
      <c r="J21" s="59"/>
      <c r="K21" s="59"/>
      <c r="L21" s="59"/>
      <c r="M21" s="59"/>
    </row>
    <row r="22" spans="3:13" ht="20.25" customHeight="1">
      <c r="G22" s="14"/>
      <c r="H22" s="14"/>
      <c r="I22" s="54" t="s">
        <v>29</v>
      </c>
      <c r="J22" s="54"/>
      <c r="K22" s="54"/>
      <c r="L22" s="54"/>
      <c r="M22" s="53">
        <f ca="1">CollegeLoans[[#Totals],[Loan Amount]]+CollegeLoans[[#Totals],[Total
Interest]]</f>
        <v>35638.013120329277</v>
      </c>
    </row>
    <row r="23" spans="3:13" ht="20.25" customHeight="1">
      <c r="I23" s="54"/>
      <c r="J23" s="54"/>
      <c r="K23" s="54"/>
      <c r="L23" s="54"/>
      <c r="M23" s="53"/>
    </row>
    <row r="24" spans="3:13" ht="20.25" customHeight="1">
      <c r="C24" s="15"/>
      <c r="D24" s="15"/>
      <c r="F24" s="14"/>
      <c r="G24" s="14"/>
      <c r="H24" s="55" t="s">
        <v>30</v>
      </c>
      <c r="I24" s="55"/>
      <c r="J24" s="55"/>
      <c r="K24" s="55"/>
      <c r="L24" s="54"/>
      <c r="M24" s="53">
        <f>(EstimatedAnnualSalary/12)</f>
        <v>4166.666666666667</v>
      </c>
    </row>
    <row r="25" spans="3:13" ht="20.25" customHeight="1">
      <c r="E25" s="14"/>
      <c r="F25" s="14"/>
      <c r="G25" s="14"/>
      <c r="H25" s="55"/>
      <c r="I25" s="55"/>
      <c r="J25" s="55"/>
      <c r="K25" s="55"/>
      <c r="L25" s="54"/>
      <c r="M25" s="53"/>
    </row>
    <row r="26" spans="3:13" ht="20.25" customHeight="1">
      <c r="F26" s="16"/>
    </row>
  </sheetData>
  <mergeCells count="16">
    <mergeCell ref="C11:F11"/>
    <mergeCell ref="C21:M21"/>
    <mergeCell ref="J11:M11"/>
    <mergeCell ref="B3:D3"/>
    <mergeCell ref="G2:I3"/>
    <mergeCell ref="L2:M3"/>
    <mergeCell ref="B2:D2"/>
    <mergeCell ref="F7:G7"/>
    <mergeCell ref="F8:G8"/>
    <mergeCell ref="G4:I4"/>
    <mergeCell ref="L4:M4"/>
    <mergeCell ref="M22:M23"/>
    <mergeCell ref="M24:M25"/>
    <mergeCell ref="I22:L23"/>
    <mergeCell ref="H24:L25"/>
    <mergeCell ref="G11:I11"/>
  </mergeCells>
  <dataValidations count="2">
    <dataValidation type="whole" operator="greaterThanOrEqual" allowBlank="1" showInputMessage="1" showErrorMessage="1" sqref="H13:H18">
      <formula1>0</formula1>
    </dataValidation>
    <dataValidation operator="greaterThanOrEqual" allowBlank="1" showInputMessage="1" showErrorMessage="1" sqref="I13:K18"/>
  </dataValidations>
  <pageMargins left="0.25" right="0.25" top="0.75" bottom="0.75" header="0.3" footer="0.3"/>
  <pageSetup scale="72" fitToHeight="0" orientation="landscape" r:id="rId1"/>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type="column" displayEmptyCellsAs="gap">
          <x14:colorSeries theme="0"/>
          <x14:colorNegative theme="5"/>
          <x14:colorAxis rgb="FF000000"/>
          <x14:colorMarkers theme="4" tint="-0.499984740745262"/>
          <x14:colorFirst theme="4" tint="0.39997558519241921"/>
          <x14:colorLast theme="4" tint="0.39997558519241921"/>
          <x14:colorHigh theme="4"/>
          <x14:colorLow theme="4"/>
          <x14:sparklines>
            <x14:sparkline>
              <xm:f>'Loan Calculator'!L13:L18</xm:f>
              <xm:sqref>L20</xm:sqref>
            </x14:sparkline>
            <x14:sparkline>
              <xm:f>'Loan Calculator'!J13:J18</xm:f>
              <xm:sqref>J20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 Web App</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2013-11-22T02:03:24Z</dcterms:created>
  <dcterms:modified xsi:type="dcterms:W3CDTF">2014-12-12T20:17:30Z</dcterms:modified>
</cp:coreProperties>
</file>